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omasz\Prace_projekty\opava\19_Koncese\06_KD_2\P07_Pomocny_vypocet\"/>
    </mc:Choice>
  </mc:AlternateContent>
  <xr:revisionPtr revIDLastSave="0" documentId="13_ncr:1_{236BD9C1-243C-4043-B431-1933F516A92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2 OPAV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31" i="3" l="1"/>
  <c r="AH33" i="3" s="1"/>
  <c r="AI33" i="3" s="1"/>
  <c r="AI15" i="3"/>
  <c r="AH14" i="3"/>
  <c r="AH16" i="3" s="1"/>
  <c r="AI16" i="3" s="1"/>
  <c r="AB31" i="3"/>
  <c r="AB33" i="3" s="1"/>
  <c r="AC33" i="3" s="1"/>
  <c r="AC15" i="3"/>
  <c r="AB14" i="3"/>
  <c r="AB16" i="3" s="1"/>
  <c r="AC16" i="3" s="1"/>
  <c r="V31" i="3"/>
  <c r="V33" i="3" s="1"/>
  <c r="W33" i="3" s="1"/>
  <c r="W15" i="3"/>
  <c r="V14" i="3"/>
  <c r="V16" i="3" s="1"/>
  <c r="W16" i="3" s="1"/>
  <c r="E15" i="3"/>
  <c r="P31" i="3"/>
  <c r="P33" i="3" s="1"/>
  <c r="Q33" i="3" s="1"/>
  <c r="Q15" i="3"/>
  <c r="P14" i="3"/>
  <c r="P16" i="3" s="1"/>
  <c r="Q16" i="3" s="1"/>
  <c r="J31" i="3"/>
  <c r="J17" i="3" s="1"/>
  <c r="K15" i="3"/>
  <c r="J14" i="3"/>
  <c r="J16" i="3" s="1"/>
  <c r="K16" i="3" s="1"/>
  <c r="D31" i="3"/>
  <c r="D33" i="3" s="1"/>
  <c r="E33" i="3" s="1"/>
  <c r="D17" i="3" l="1"/>
  <c r="AH17" i="3"/>
  <c r="AB17" i="3"/>
  <c r="AB18" i="3" s="1"/>
  <c r="AC18" i="3" s="1"/>
  <c r="V17" i="3"/>
  <c r="J18" i="3"/>
  <c r="K18" i="3" s="1"/>
  <c r="J33" i="3"/>
  <c r="K33" i="3" s="1"/>
  <c r="P17" i="3"/>
  <c r="D14" i="3"/>
  <c r="D16" i="3" s="1"/>
  <c r="E16" i="3" s="1"/>
  <c r="D18" i="3" l="1"/>
  <c r="E18" i="3" s="1"/>
  <c r="AH18" i="3"/>
  <c r="AI18" i="3" s="1"/>
  <c r="V18" i="3"/>
  <c r="W18" i="3" s="1"/>
  <c r="P18" i="3"/>
  <c r="Q18" i="3" s="1"/>
</calcChain>
</file>

<file path=xl/sharedStrings.xml><?xml version="1.0" encoding="utf-8"?>
<sst xmlns="http://schemas.openxmlformats.org/spreadsheetml/2006/main" count="278" uniqueCount="31">
  <si>
    <t>Kč/m3</t>
  </si>
  <si>
    <t>Výpočet Cena odpaní voda předaná na ČOV SmVaK pro zadání do Platebního mechanismu</t>
  </si>
  <si>
    <t>Voda vyčištěná Celkem</t>
  </si>
  <si>
    <t>tis. m3/rok</t>
  </si>
  <si>
    <t>Cena OV předaná na ČOV SmVaK
Skutečnost</t>
  </si>
  <si>
    <t>Náklady OV předaná 
na ČOV SmVaK</t>
  </si>
  <si>
    <t>Výpočet Cena chemikálie pro zadání do Platebního mechanismu</t>
  </si>
  <si>
    <t>Náklady na Chemikálie</t>
  </si>
  <si>
    <t>tis. Kč/rok</t>
  </si>
  <si>
    <t>Cena Chemikálie 
Pro zadání do Platebního mechanismu</t>
  </si>
  <si>
    <t>"žluté" jsou vstupní hodnoty</t>
  </si>
  <si>
    <t>Voda odvedená fakturovaná (celkem)</t>
  </si>
  <si>
    <t>Voda odvedená fakturovaná (vlastní ČOV Vávrovice)</t>
  </si>
  <si>
    <t>Voda odvedená fakturovaná (vlastní ČOV Zlatníky)</t>
  </si>
  <si>
    <t>Voda odvedená fakturovaná (vlastní ČOV Vlaštovičky)</t>
  </si>
  <si>
    <t>Voda odvedená fakturovaná (jiná ČOV Opava )</t>
  </si>
  <si>
    <t>Voda čištěná - celkem</t>
  </si>
  <si>
    <t>Voda vyčištěná (vlastní ČOV Vávrovice)</t>
  </si>
  <si>
    <t>Voda vyčištěná (vlastní ČOV Zlatníky)</t>
  </si>
  <si>
    <t>Voda vyčištěná (vlastní ČOV Vlaštovičky)</t>
  </si>
  <si>
    <t>Voda vyčištěná (jiná ČOV Opava)</t>
  </si>
  <si>
    <t>Voda odvedená fakturovaná (vlastní ČOV Komárov)</t>
  </si>
  <si>
    <t>Voda vyčištěná (vlastní ČOV Komárov)</t>
  </si>
  <si>
    <t>** Přepočet k celkové vyčištěné odpadní vodě</t>
  </si>
  <si>
    <t>* Přepočet k celkové fakturované odpadní vodě</t>
  </si>
  <si>
    <t>Cena OV předaná pro zadání do Platebního mechanismu*</t>
  </si>
  <si>
    <t>Cena OV předaná pro zadání do Platebního mechanismu**</t>
  </si>
  <si>
    <t>Výpočet Cena odpaní voda předaná pro zadání do Platebního mechanismu</t>
  </si>
  <si>
    <t>2021 skut</t>
  </si>
  <si>
    <t>Protokol o stanovení ceny odpadní vody předané a chemikálií  pro rok 2023</t>
  </si>
  <si>
    <t>Voda odvedená fakturovaná (vlastní ČOV Podvihov)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</si>
</sst>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66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 wrapText="1"/>
    </xf>
    <xf numFmtId="164" fontId="4" fillId="6" borderId="1" xfId="0" applyNumberFormat="1" applyFont="1" applyFill="1" applyBorder="1" applyAlignment="1">
      <alignment horizontal="center" vertical="center"/>
    </xf>
    <xf numFmtId="0" fontId="5" fillId="8" borderId="0" xfId="0" applyFont="1" applyFill="1"/>
    <xf numFmtId="4" fontId="1" fillId="5" borderId="1" xfId="0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165" fontId="3" fillId="9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2" fontId="1" fillId="11" borderId="1" xfId="0" applyNumberFormat="1" applyFont="1" applyFill="1" applyBorder="1" applyAlignment="1">
      <alignment horizontal="center" vertical="center"/>
    </xf>
    <xf numFmtId="3" fontId="7" fillId="0" borderId="0" xfId="0" applyNumberFormat="1" applyFont="1"/>
    <xf numFmtId="3" fontId="0" fillId="0" borderId="0" xfId="0" applyNumberFormat="1"/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3" fontId="1" fillId="12" borderId="1" xfId="0" applyNumberFormat="1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48"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38"/>
  <sheetViews>
    <sheetView tabSelected="1" topLeftCell="AA19" workbookViewId="0">
      <selection activeCell="AH18" sqref="AH18"/>
    </sheetView>
  </sheetViews>
  <sheetFormatPr defaultColWidth="8.7265625" defaultRowHeight="12" x14ac:dyDescent="0.3"/>
  <cols>
    <col min="1" max="1" width="9.81640625" style="1" customWidth="1"/>
    <col min="2" max="2" width="46" style="1" customWidth="1"/>
    <col min="3" max="3" width="9.54296875" style="1" customWidth="1"/>
    <col min="4" max="4" width="12.81640625" style="1" customWidth="1"/>
    <col min="5" max="5" width="16" style="1" customWidth="1"/>
    <col min="6" max="6" width="8.7265625" style="1"/>
    <col min="7" max="7" width="9" style="1" customWidth="1"/>
    <col min="8" max="8" width="45.81640625" style="1" customWidth="1"/>
    <col min="9" max="9" width="9.54296875" style="1" customWidth="1"/>
    <col min="10" max="10" width="12.81640625" style="1" customWidth="1"/>
    <col min="11" max="11" width="16" style="1" customWidth="1"/>
    <col min="12" max="13" width="8.7265625" style="1"/>
    <col min="14" max="14" width="45.81640625" style="1" customWidth="1"/>
    <col min="15" max="15" width="9.54296875" style="1" customWidth="1"/>
    <col min="16" max="16" width="12.81640625" style="1" customWidth="1"/>
    <col min="17" max="17" width="16" style="1" customWidth="1"/>
    <col min="18" max="19" width="8.7265625" style="1"/>
    <col min="20" max="20" width="45.81640625" style="1" customWidth="1"/>
    <col min="21" max="21" width="9.54296875" style="1" customWidth="1"/>
    <col min="22" max="22" width="12.81640625" style="1" customWidth="1"/>
    <col min="23" max="23" width="16" style="1" customWidth="1"/>
    <col min="24" max="25" width="8.7265625" style="1"/>
    <col min="26" max="26" width="45.81640625" style="1" customWidth="1"/>
    <col min="27" max="27" width="9.54296875" style="1" customWidth="1"/>
    <col min="28" max="28" width="12.81640625" style="1" customWidth="1"/>
    <col min="29" max="29" width="16" style="1" customWidth="1"/>
    <col min="30" max="31" width="8.7265625" style="1"/>
    <col min="32" max="32" width="45.81640625" style="1" customWidth="1"/>
    <col min="33" max="33" width="9.54296875" style="1" customWidth="1"/>
    <col min="34" max="34" width="12.81640625" style="1" customWidth="1"/>
    <col min="35" max="35" width="16" style="1" customWidth="1"/>
    <col min="36" max="16384" width="8.7265625" style="1"/>
  </cols>
  <sheetData>
    <row r="2" spans="1:35" ht="15.5" x14ac:dyDescent="0.35">
      <c r="A2" s="22" t="s">
        <v>29</v>
      </c>
    </row>
    <row r="5" spans="1:35" ht="15.65" customHeight="1" x14ac:dyDescent="0.3">
      <c r="B5" s="15" t="s">
        <v>10</v>
      </c>
      <c r="D5" s="31" t="s">
        <v>28</v>
      </c>
      <c r="H5" s="15" t="s">
        <v>10</v>
      </c>
      <c r="J5" s="31">
        <v>2023</v>
      </c>
      <c r="N5" s="15" t="s">
        <v>10</v>
      </c>
      <c r="P5" s="31">
        <v>2024</v>
      </c>
      <c r="T5" s="15" t="s">
        <v>10</v>
      </c>
      <c r="V5" s="31">
        <v>2025</v>
      </c>
      <c r="Z5" s="15" t="s">
        <v>10</v>
      </c>
      <c r="AB5" s="31">
        <v>2026</v>
      </c>
      <c r="AF5" s="15" t="s">
        <v>10</v>
      </c>
      <c r="AH5" s="31">
        <v>2027</v>
      </c>
    </row>
    <row r="6" spans="1:35" ht="15.65" customHeight="1" x14ac:dyDescent="0.3">
      <c r="B6" s="21" t="s">
        <v>27</v>
      </c>
      <c r="H6" s="21" t="s">
        <v>1</v>
      </c>
      <c r="N6" s="21" t="s">
        <v>1</v>
      </c>
      <c r="T6" s="21" t="s">
        <v>1</v>
      </c>
      <c r="Z6" s="21" t="s">
        <v>1</v>
      </c>
      <c r="AF6" s="21" t="s">
        <v>1</v>
      </c>
    </row>
    <row r="7" spans="1:35" x14ac:dyDescent="0.3">
      <c r="B7" s="20"/>
      <c r="D7" s="26"/>
      <c r="H7" s="20"/>
      <c r="J7" s="26"/>
      <c r="N7" s="20"/>
      <c r="P7" s="26"/>
      <c r="T7" s="20"/>
      <c r="V7" s="26"/>
      <c r="Z7" s="20"/>
      <c r="AB7" s="26"/>
      <c r="AF7" s="20"/>
      <c r="AH7" s="26"/>
    </row>
    <row r="8" spans="1:35" x14ac:dyDescent="0.3">
      <c r="A8" s="11"/>
      <c r="B8" s="19" t="s">
        <v>12</v>
      </c>
      <c r="C8" s="2" t="s">
        <v>3</v>
      </c>
      <c r="D8" s="16">
        <v>20046</v>
      </c>
      <c r="E8" s="5"/>
      <c r="H8" s="19" t="s">
        <v>12</v>
      </c>
      <c r="I8" s="2" t="s">
        <v>3</v>
      </c>
      <c r="J8" s="16">
        <v>20000</v>
      </c>
      <c r="K8" s="5"/>
      <c r="N8" s="19" t="s">
        <v>12</v>
      </c>
      <c r="O8" s="2" t="s">
        <v>3</v>
      </c>
      <c r="P8" s="16">
        <v>20000</v>
      </c>
      <c r="Q8" s="5"/>
      <c r="T8" s="19" t="s">
        <v>12</v>
      </c>
      <c r="U8" s="2" t="s">
        <v>3</v>
      </c>
      <c r="V8" s="16">
        <v>20000</v>
      </c>
      <c r="W8" s="5"/>
      <c r="Z8" s="19" t="s">
        <v>12</v>
      </c>
      <c r="AA8" s="2" t="s">
        <v>3</v>
      </c>
      <c r="AB8" s="16">
        <v>20000</v>
      </c>
      <c r="AC8" s="5"/>
      <c r="AF8" s="19" t="s">
        <v>12</v>
      </c>
      <c r="AG8" s="2" t="s">
        <v>3</v>
      </c>
      <c r="AH8" s="16">
        <v>20000</v>
      </c>
      <c r="AI8" s="5"/>
    </row>
    <row r="9" spans="1:35" x14ac:dyDescent="0.3">
      <c r="A9" s="11"/>
      <c r="B9" s="19" t="s">
        <v>13</v>
      </c>
      <c r="C9" s="2" t="s">
        <v>3</v>
      </c>
      <c r="D9" s="16">
        <v>18566</v>
      </c>
      <c r="E9" s="5"/>
      <c r="H9" s="19" t="s">
        <v>13</v>
      </c>
      <c r="I9" s="2" t="s">
        <v>3</v>
      </c>
      <c r="J9" s="16">
        <v>19000</v>
      </c>
      <c r="K9" s="5"/>
      <c r="N9" s="19" t="s">
        <v>13</v>
      </c>
      <c r="O9" s="2" t="s">
        <v>3</v>
      </c>
      <c r="P9" s="16">
        <v>19000</v>
      </c>
      <c r="Q9" s="5"/>
      <c r="T9" s="19" t="s">
        <v>13</v>
      </c>
      <c r="U9" s="2" t="s">
        <v>3</v>
      </c>
      <c r="V9" s="16">
        <v>19000</v>
      </c>
      <c r="W9" s="5"/>
      <c r="Z9" s="19" t="s">
        <v>13</v>
      </c>
      <c r="AA9" s="2" t="s">
        <v>3</v>
      </c>
      <c r="AB9" s="16">
        <v>19000</v>
      </c>
      <c r="AC9" s="5"/>
      <c r="AF9" s="19" t="s">
        <v>13</v>
      </c>
      <c r="AG9" s="2" t="s">
        <v>3</v>
      </c>
      <c r="AH9" s="16">
        <v>19000</v>
      </c>
      <c r="AI9" s="5"/>
    </row>
    <row r="10" spans="1:35" x14ac:dyDescent="0.3">
      <c r="A10" s="11"/>
      <c r="B10" s="19" t="s">
        <v>14</v>
      </c>
      <c r="C10" s="2" t="s">
        <v>3</v>
      </c>
      <c r="D10" s="16">
        <v>7727</v>
      </c>
      <c r="E10" s="5"/>
      <c r="H10" s="19" t="s">
        <v>14</v>
      </c>
      <c r="I10" s="2" t="s">
        <v>3</v>
      </c>
      <c r="J10" s="16">
        <v>8000</v>
      </c>
      <c r="K10" s="5"/>
      <c r="N10" s="19" t="s">
        <v>14</v>
      </c>
      <c r="O10" s="2" t="s">
        <v>3</v>
      </c>
      <c r="P10" s="16">
        <v>8000</v>
      </c>
      <c r="Q10" s="5"/>
      <c r="T10" s="19" t="s">
        <v>14</v>
      </c>
      <c r="U10" s="2" t="s">
        <v>3</v>
      </c>
      <c r="V10" s="16">
        <v>8000</v>
      </c>
      <c r="W10" s="5"/>
      <c r="Z10" s="19" t="s">
        <v>14</v>
      </c>
      <c r="AA10" s="2" t="s">
        <v>3</v>
      </c>
      <c r="AB10" s="16">
        <v>8000</v>
      </c>
      <c r="AC10" s="5"/>
      <c r="AF10" s="19" t="s">
        <v>14</v>
      </c>
      <c r="AG10" s="2" t="s">
        <v>3</v>
      </c>
      <c r="AH10" s="16">
        <v>8000</v>
      </c>
      <c r="AI10" s="5"/>
    </row>
    <row r="11" spans="1:35" x14ac:dyDescent="0.3">
      <c r="A11" s="11"/>
      <c r="B11" s="19" t="s">
        <v>21</v>
      </c>
      <c r="C11" s="2" t="s">
        <v>3</v>
      </c>
      <c r="D11" s="16">
        <v>0</v>
      </c>
      <c r="E11" s="5"/>
      <c r="H11" s="19" t="s">
        <v>21</v>
      </c>
      <c r="I11" s="2" t="s">
        <v>3</v>
      </c>
      <c r="J11" s="16">
        <v>20000</v>
      </c>
      <c r="K11" s="5"/>
      <c r="N11" s="19" t="s">
        <v>21</v>
      </c>
      <c r="O11" s="2" t="s">
        <v>3</v>
      </c>
      <c r="P11" s="16">
        <v>30000</v>
      </c>
      <c r="Q11" s="5"/>
      <c r="T11" s="19" t="s">
        <v>21</v>
      </c>
      <c r="U11" s="2" t="s">
        <v>3</v>
      </c>
      <c r="V11" s="16">
        <v>48000</v>
      </c>
      <c r="W11" s="5"/>
      <c r="Z11" s="19" t="s">
        <v>21</v>
      </c>
      <c r="AA11" s="2" t="s">
        <v>3</v>
      </c>
      <c r="AB11" s="16">
        <v>68000</v>
      </c>
      <c r="AC11" s="5"/>
      <c r="AF11" s="19" t="s">
        <v>21</v>
      </c>
      <c r="AG11" s="2" t="s">
        <v>3</v>
      </c>
      <c r="AH11" s="16">
        <v>68000</v>
      </c>
      <c r="AI11" s="5"/>
    </row>
    <row r="12" spans="1:35" x14ac:dyDescent="0.3">
      <c r="A12" s="11"/>
      <c r="B12" s="19" t="s">
        <v>30</v>
      </c>
      <c r="C12" s="2" t="s">
        <v>3</v>
      </c>
      <c r="D12" s="16">
        <v>0</v>
      </c>
      <c r="E12" s="5"/>
      <c r="H12" s="19" t="s">
        <v>30</v>
      </c>
      <c r="I12" s="2" t="s">
        <v>3</v>
      </c>
      <c r="J12" s="16">
        <v>0</v>
      </c>
      <c r="K12" s="5"/>
      <c r="N12" s="19" t="s">
        <v>30</v>
      </c>
      <c r="O12" s="2" t="s">
        <v>3</v>
      </c>
      <c r="P12" s="16">
        <v>0</v>
      </c>
      <c r="Q12" s="5"/>
      <c r="T12" s="19" t="s">
        <v>30</v>
      </c>
      <c r="U12" s="2" t="s">
        <v>3</v>
      </c>
      <c r="V12" s="16">
        <v>0</v>
      </c>
      <c r="W12" s="5"/>
      <c r="Z12" s="19" t="s">
        <v>30</v>
      </c>
      <c r="AA12" s="2" t="s">
        <v>3</v>
      </c>
      <c r="AB12" s="16">
        <v>0</v>
      </c>
      <c r="AC12" s="5"/>
      <c r="AF12" s="19" t="s">
        <v>30</v>
      </c>
      <c r="AG12" s="2" t="s">
        <v>3</v>
      </c>
      <c r="AH12" s="16">
        <v>5000</v>
      </c>
      <c r="AI12" s="5"/>
    </row>
    <row r="13" spans="1:35" x14ac:dyDescent="0.3">
      <c r="A13" s="11"/>
      <c r="B13" s="19" t="s">
        <v>15</v>
      </c>
      <c r="C13" s="2" t="s">
        <v>3</v>
      </c>
      <c r="D13" s="16">
        <v>150169</v>
      </c>
      <c r="E13" s="5"/>
      <c r="H13" s="19" t="s">
        <v>15</v>
      </c>
      <c r="I13" s="2" t="s">
        <v>3</v>
      </c>
      <c r="J13" s="16">
        <v>150000</v>
      </c>
      <c r="K13" s="5"/>
      <c r="N13" s="19" t="s">
        <v>15</v>
      </c>
      <c r="O13" s="2" t="s">
        <v>3</v>
      </c>
      <c r="P13" s="16">
        <v>150000</v>
      </c>
      <c r="Q13" s="5"/>
      <c r="T13" s="19" t="s">
        <v>15</v>
      </c>
      <c r="U13" s="2" t="s">
        <v>3</v>
      </c>
      <c r="V13" s="16">
        <v>150000</v>
      </c>
      <c r="W13" s="5"/>
      <c r="Z13" s="19" t="s">
        <v>15</v>
      </c>
      <c r="AA13" s="2" t="s">
        <v>3</v>
      </c>
      <c r="AB13" s="16">
        <v>167500</v>
      </c>
      <c r="AC13" s="5"/>
      <c r="AF13" s="19" t="s">
        <v>15</v>
      </c>
      <c r="AG13" s="2" t="s">
        <v>3</v>
      </c>
      <c r="AH13" s="16">
        <v>195500</v>
      </c>
      <c r="AI13" s="5"/>
    </row>
    <row r="14" spans="1:35" ht="24" x14ac:dyDescent="0.3">
      <c r="A14" s="11"/>
      <c r="B14" s="19" t="s">
        <v>11</v>
      </c>
      <c r="C14" s="2" t="s">
        <v>3</v>
      </c>
      <c r="D14" s="17">
        <f>SUM(D8:D13)</f>
        <v>196508</v>
      </c>
      <c r="E14" s="9" t="s">
        <v>5</v>
      </c>
      <c r="H14" s="19" t="s">
        <v>11</v>
      </c>
      <c r="I14" s="2" t="s">
        <v>3</v>
      </c>
      <c r="J14" s="17">
        <f>SUM(J8:J13)</f>
        <v>217000</v>
      </c>
      <c r="K14" s="9" t="s">
        <v>5</v>
      </c>
      <c r="N14" s="19" t="s">
        <v>11</v>
      </c>
      <c r="O14" s="2" t="s">
        <v>3</v>
      </c>
      <c r="P14" s="17">
        <f>SUM(P8:P13)</f>
        <v>227000</v>
      </c>
      <c r="Q14" s="9" t="s">
        <v>5</v>
      </c>
      <c r="T14" s="19" t="s">
        <v>11</v>
      </c>
      <c r="U14" s="2" t="s">
        <v>3</v>
      </c>
      <c r="V14" s="17">
        <f>SUM(V8:V13)</f>
        <v>245000</v>
      </c>
      <c r="W14" s="9" t="s">
        <v>5</v>
      </c>
      <c r="Z14" s="19" t="s">
        <v>11</v>
      </c>
      <c r="AA14" s="2" t="s">
        <v>3</v>
      </c>
      <c r="AB14" s="17">
        <f>SUM(AB8:AB13)</f>
        <v>282500</v>
      </c>
      <c r="AC14" s="9" t="s">
        <v>5</v>
      </c>
      <c r="AF14" s="19" t="s">
        <v>11</v>
      </c>
      <c r="AG14" s="2" t="s">
        <v>3</v>
      </c>
      <c r="AH14" s="17">
        <f>SUM(AH8:AH13)</f>
        <v>315500</v>
      </c>
      <c r="AI14" s="9" t="s">
        <v>5</v>
      </c>
    </row>
    <row r="15" spans="1:35" ht="28.9" customHeight="1" x14ac:dyDescent="0.3">
      <c r="A15" s="11"/>
      <c r="B15" s="8" t="s">
        <v>4</v>
      </c>
      <c r="C15" s="4" t="s">
        <v>0</v>
      </c>
      <c r="D15" s="23">
        <v>22.2</v>
      </c>
      <c r="E15" s="14">
        <f>SUM(D13*D15)</f>
        <v>3333751.8</v>
      </c>
      <c r="H15" s="8" t="s">
        <v>4</v>
      </c>
      <c r="I15" s="4" t="s">
        <v>0</v>
      </c>
      <c r="J15" s="23">
        <v>27.98</v>
      </c>
      <c r="K15" s="14">
        <f>SUM(J13*J15)</f>
        <v>4197000</v>
      </c>
      <c r="N15" s="8" t="s">
        <v>4</v>
      </c>
      <c r="O15" s="4" t="s">
        <v>0</v>
      </c>
      <c r="P15" s="23">
        <v>27.98</v>
      </c>
      <c r="Q15" s="14">
        <f>SUM(P13*P15)</f>
        <v>4197000</v>
      </c>
      <c r="T15" s="8" t="s">
        <v>4</v>
      </c>
      <c r="U15" s="4" t="s">
        <v>0</v>
      </c>
      <c r="V15" s="23">
        <v>27.98</v>
      </c>
      <c r="W15" s="14">
        <f>SUM(V13*V15)</f>
        <v>4197000</v>
      </c>
      <c r="Z15" s="8" t="s">
        <v>4</v>
      </c>
      <c r="AA15" s="4" t="s">
        <v>0</v>
      </c>
      <c r="AB15" s="23">
        <v>27.98</v>
      </c>
      <c r="AC15" s="14">
        <f>SUM(AB13*AB15)</f>
        <v>4686650</v>
      </c>
      <c r="AF15" s="8" t="s">
        <v>4</v>
      </c>
      <c r="AG15" s="4" t="s">
        <v>0</v>
      </c>
      <c r="AH15" s="23">
        <v>27.98</v>
      </c>
      <c r="AI15" s="14">
        <f>SUM(AH13*AH15)</f>
        <v>5470090</v>
      </c>
    </row>
    <row r="16" spans="1:35" x14ac:dyDescent="0.3">
      <c r="A16" s="11"/>
      <c r="B16" s="13" t="s">
        <v>25</v>
      </c>
      <c r="C16" s="7" t="s">
        <v>0</v>
      </c>
      <c r="D16" s="18">
        <f>(D15*D13)/D14</f>
        <v>16.964967329574367</v>
      </c>
      <c r="E16" s="14">
        <f>D16*D14</f>
        <v>3333751.8</v>
      </c>
      <c r="H16" s="13" t="s">
        <v>25</v>
      </c>
      <c r="I16" s="7" t="s">
        <v>0</v>
      </c>
      <c r="J16" s="18">
        <f>(J15*J13)/J14</f>
        <v>19.341013824884794</v>
      </c>
      <c r="K16" s="14">
        <f>J16*J14</f>
        <v>4197000</v>
      </c>
      <c r="N16" s="13" t="s">
        <v>25</v>
      </c>
      <c r="O16" s="7" t="s">
        <v>0</v>
      </c>
      <c r="P16" s="18">
        <f>(P15*P13)/P14</f>
        <v>18.48898678414097</v>
      </c>
      <c r="Q16" s="14">
        <f>P16*P14</f>
        <v>4197000</v>
      </c>
      <c r="T16" s="13" t="s">
        <v>25</v>
      </c>
      <c r="U16" s="7" t="s">
        <v>0</v>
      </c>
      <c r="V16" s="18">
        <f>(V15*V13)/V14</f>
        <v>17.130612244897961</v>
      </c>
      <c r="W16" s="14">
        <f>V16*V14</f>
        <v>4197000</v>
      </c>
      <c r="Z16" s="13" t="s">
        <v>25</v>
      </c>
      <c r="AA16" s="7" t="s">
        <v>0</v>
      </c>
      <c r="AB16" s="18">
        <f>(AB15*AB13)/AB14</f>
        <v>16.58991150442478</v>
      </c>
      <c r="AC16" s="14">
        <f>AB16*AB14</f>
        <v>4686650</v>
      </c>
      <c r="AF16" s="13" t="s">
        <v>25</v>
      </c>
      <c r="AG16" s="7" t="s">
        <v>0</v>
      </c>
      <c r="AH16" s="18">
        <f>(AH15*AH13)/AH14</f>
        <v>17.337844690966719</v>
      </c>
      <c r="AI16" s="14">
        <f>AH16*AH14</f>
        <v>5470090</v>
      </c>
    </row>
    <row r="17" spans="1:35" x14ac:dyDescent="0.3">
      <c r="A17" s="11"/>
      <c r="B17" s="27" t="s">
        <v>16</v>
      </c>
      <c r="C17" s="2" t="s">
        <v>3</v>
      </c>
      <c r="D17" s="29">
        <f>SUM(D31)</f>
        <v>317255</v>
      </c>
      <c r="E17" s="28"/>
      <c r="H17" s="27" t="s">
        <v>16</v>
      </c>
      <c r="I17" s="2" t="s">
        <v>3</v>
      </c>
      <c r="J17" s="29">
        <f>SUM(J31)</f>
        <v>358000</v>
      </c>
      <c r="K17" s="28"/>
      <c r="N17" s="27" t="s">
        <v>16</v>
      </c>
      <c r="O17" s="2" t="s">
        <v>3</v>
      </c>
      <c r="P17" s="29">
        <f>SUM(P31)</f>
        <v>373000</v>
      </c>
      <c r="Q17" s="28"/>
      <c r="T17" s="27" t="s">
        <v>16</v>
      </c>
      <c r="U17" s="2" t="s">
        <v>3</v>
      </c>
      <c r="V17" s="29">
        <f>SUM(V31)</f>
        <v>400000</v>
      </c>
      <c r="W17" s="28"/>
      <c r="Z17" s="27" t="s">
        <v>16</v>
      </c>
      <c r="AA17" s="2" t="s">
        <v>3</v>
      </c>
      <c r="AB17" s="29">
        <f>SUM(AB31)</f>
        <v>447500</v>
      </c>
      <c r="AC17" s="28"/>
      <c r="AF17" s="27" t="s">
        <v>16</v>
      </c>
      <c r="AG17" s="2" t="s">
        <v>3</v>
      </c>
      <c r="AH17" s="29">
        <f>SUM(AH31)</f>
        <v>485500</v>
      </c>
      <c r="AI17" s="28"/>
    </row>
    <row r="18" spans="1:35" x14ac:dyDescent="0.3">
      <c r="A18" s="11"/>
      <c r="B18" s="13" t="s">
        <v>26</v>
      </c>
      <c r="C18" s="7" t="s">
        <v>0</v>
      </c>
      <c r="D18" s="18">
        <f>SUM(E16/D17)</f>
        <v>10.508114292918945</v>
      </c>
      <c r="E18" s="14">
        <f>SUM(D17*D18)</f>
        <v>3333751.8</v>
      </c>
      <c r="H18" s="13" t="s">
        <v>26</v>
      </c>
      <c r="I18" s="7" t="s">
        <v>0</v>
      </c>
      <c r="J18" s="18">
        <f>SUM(K16/J17)</f>
        <v>11.723463687150838</v>
      </c>
      <c r="K18" s="14">
        <f>SUM(J17*J18)</f>
        <v>4197000</v>
      </c>
      <c r="N18" s="13" t="s">
        <v>26</v>
      </c>
      <c r="O18" s="7" t="s">
        <v>0</v>
      </c>
      <c r="P18" s="18">
        <f>SUM(Q16/P17)</f>
        <v>11.25201072386059</v>
      </c>
      <c r="Q18" s="14">
        <f>SUM(P17*P18)</f>
        <v>4197000</v>
      </c>
      <c r="T18" s="13" t="s">
        <v>26</v>
      </c>
      <c r="U18" s="7" t="s">
        <v>0</v>
      </c>
      <c r="V18" s="18">
        <f>SUM(W16/V17)</f>
        <v>10.4925</v>
      </c>
      <c r="W18" s="14">
        <f>SUM(V17*V18)</f>
        <v>4197000</v>
      </c>
      <c r="Z18" s="13" t="s">
        <v>26</v>
      </c>
      <c r="AA18" s="7" t="s">
        <v>0</v>
      </c>
      <c r="AB18" s="18">
        <f>SUM(AC16/AB17)</f>
        <v>10.472960893854749</v>
      </c>
      <c r="AC18" s="14">
        <f>SUM(AB17*AB18)</f>
        <v>4686650</v>
      </c>
      <c r="AF18" s="13" t="s">
        <v>26</v>
      </c>
      <c r="AG18" s="7" t="s">
        <v>0</v>
      </c>
      <c r="AH18" s="18">
        <f>SUM(AI16/AH17)</f>
        <v>11.26692070030896</v>
      </c>
      <c r="AI18" s="14">
        <f>SUM(AH17*AH18)</f>
        <v>5470090</v>
      </c>
    </row>
    <row r="19" spans="1:35" x14ac:dyDescent="0.3">
      <c r="A19" s="11"/>
    </row>
    <row r="20" spans="1:35" x14ac:dyDescent="0.3">
      <c r="A20" s="11"/>
      <c r="B20" s="1" t="s">
        <v>24</v>
      </c>
      <c r="H20" s="1" t="s">
        <v>24</v>
      </c>
      <c r="N20" s="1" t="s">
        <v>24</v>
      </c>
      <c r="T20" s="1" t="s">
        <v>24</v>
      </c>
      <c r="Z20" s="1" t="s">
        <v>24</v>
      </c>
      <c r="AF20" s="1" t="s">
        <v>24</v>
      </c>
    </row>
    <row r="21" spans="1:35" x14ac:dyDescent="0.3">
      <c r="A21" s="11"/>
      <c r="B21" s="1" t="s">
        <v>23</v>
      </c>
      <c r="H21" s="1" t="s">
        <v>23</v>
      </c>
      <c r="N21" s="1" t="s">
        <v>23</v>
      </c>
      <c r="T21" s="1" t="s">
        <v>23</v>
      </c>
      <c r="Z21" s="1" t="s">
        <v>23</v>
      </c>
      <c r="AF21" s="1" t="s">
        <v>23</v>
      </c>
    </row>
    <row r="22" spans="1:35" ht="14.5" x14ac:dyDescent="0.35">
      <c r="A22" s="11"/>
      <c r="L22" s="25"/>
      <c r="M22" s="25"/>
    </row>
    <row r="23" spans="1:35" ht="14.5" x14ac:dyDescent="0.35">
      <c r="B23" s="21" t="s">
        <v>6</v>
      </c>
      <c r="C23" s="3"/>
      <c r="H23" s="21" t="s">
        <v>6</v>
      </c>
      <c r="I23" s="3"/>
      <c r="L23" s="25"/>
      <c r="M23" s="25"/>
      <c r="N23" s="21" t="s">
        <v>6</v>
      </c>
      <c r="O23" s="3"/>
      <c r="T23" s="21" t="s">
        <v>6</v>
      </c>
      <c r="U23" s="3"/>
      <c r="Z23" s="21" t="s">
        <v>6</v>
      </c>
      <c r="AA23" s="3"/>
      <c r="AF23" s="21" t="s">
        <v>6</v>
      </c>
      <c r="AG23" s="3"/>
    </row>
    <row r="24" spans="1:35" ht="12.75" customHeight="1" x14ac:dyDescent="0.35">
      <c r="L24" s="25"/>
      <c r="M24" s="25"/>
    </row>
    <row r="25" spans="1:35" ht="14.25" customHeight="1" x14ac:dyDescent="0.35">
      <c r="A25" s="11"/>
      <c r="B25" s="12" t="s">
        <v>17</v>
      </c>
      <c r="C25" s="2" t="s">
        <v>3</v>
      </c>
      <c r="D25" s="16">
        <v>24379</v>
      </c>
      <c r="E25" s="5"/>
      <c r="H25" s="12" t="s">
        <v>17</v>
      </c>
      <c r="I25" s="2" t="s">
        <v>3</v>
      </c>
      <c r="J25" s="16">
        <v>25000</v>
      </c>
      <c r="K25" s="5"/>
      <c r="L25" s="25"/>
      <c r="M25" s="25"/>
      <c r="N25" s="12" t="s">
        <v>17</v>
      </c>
      <c r="O25" s="2" t="s">
        <v>3</v>
      </c>
      <c r="P25" s="16">
        <v>25000</v>
      </c>
      <c r="Q25" s="5"/>
      <c r="T25" s="12" t="s">
        <v>17</v>
      </c>
      <c r="U25" s="2" t="s">
        <v>3</v>
      </c>
      <c r="V25" s="16">
        <v>25000</v>
      </c>
      <c r="W25" s="5"/>
      <c r="Z25" s="12" t="s">
        <v>17</v>
      </c>
      <c r="AA25" s="2" t="s">
        <v>3</v>
      </c>
      <c r="AB25" s="16">
        <v>25000</v>
      </c>
      <c r="AC25" s="5"/>
      <c r="AF25" s="12" t="s">
        <v>17</v>
      </c>
      <c r="AG25" s="2" t="s">
        <v>3</v>
      </c>
      <c r="AH25" s="16">
        <v>25000</v>
      </c>
      <c r="AI25" s="5"/>
    </row>
    <row r="26" spans="1:35" ht="14.25" customHeight="1" x14ac:dyDescent="0.35">
      <c r="A26" s="11"/>
      <c r="B26" s="12" t="s">
        <v>18</v>
      </c>
      <c r="C26" s="2" t="s">
        <v>3</v>
      </c>
      <c r="D26" s="16">
        <v>46247</v>
      </c>
      <c r="E26" s="5"/>
      <c r="H26" s="12" t="s">
        <v>18</v>
      </c>
      <c r="I26" s="2" t="s">
        <v>3</v>
      </c>
      <c r="J26" s="16">
        <v>47000</v>
      </c>
      <c r="K26" s="5"/>
      <c r="L26" s="25"/>
      <c r="M26" s="25"/>
      <c r="N26" s="12" t="s">
        <v>18</v>
      </c>
      <c r="O26" s="2" t="s">
        <v>3</v>
      </c>
      <c r="P26" s="16">
        <v>47000</v>
      </c>
      <c r="Q26" s="5"/>
      <c r="T26" s="12" t="s">
        <v>18</v>
      </c>
      <c r="U26" s="2" t="s">
        <v>3</v>
      </c>
      <c r="V26" s="16">
        <v>47000</v>
      </c>
      <c r="W26" s="5"/>
      <c r="Z26" s="12" t="s">
        <v>18</v>
      </c>
      <c r="AA26" s="2" t="s">
        <v>3</v>
      </c>
      <c r="AB26" s="16">
        <v>47000</v>
      </c>
      <c r="AC26" s="5"/>
      <c r="AF26" s="12" t="s">
        <v>18</v>
      </c>
      <c r="AG26" s="2" t="s">
        <v>3</v>
      </c>
      <c r="AH26" s="16">
        <v>47000</v>
      </c>
      <c r="AI26" s="5"/>
    </row>
    <row r="27" spans="1:35" ht="14.25" customHeight="1" x14ac:dyDescent="0.35">
      <c r="A27" s="11"/>
      <c r="B27" s="12" t="s">
        <v>19</v>
      </c>
      <c r="C27" s="2" t="s">
        <v>3</v>
      </c>
      <c r="D27" s="16">
        <v>12793</v>
      </c>
      <c r="E27" s="5"/>
      <c r="H27" s="12" t="s">
        <v>19</v>
      </c>
      <c r="I27" s="2" t="s">
        <v>3</v>
      </c>
      <c r="J27" s="16">
        <v>13000</v>
      </c>
      <c r="K27" s="5"/>
      <c r="L27" s="25"/>
      <c r="M27" s="25"/>
      <c r="N27" s="12" t="s">
        <v>19</v>
      </c>
      <c r="O27" s="2" t="s">
        <v>3</v>
      </c>
      <c r="P27" s="16">
        <v>13000</v>
      </c>
      <c r="Q27" s="5"/>
      <c r="T27" s="12" t="s">
        <v>19</v>
      </c>
      <c r="U27" s="2" t="s">
        <v>3</v>
      </c>
      <c r="V27" s="16">
        <v>13000</v>
      </c>
      <c r="W27" s="5"/>
      <c r="Z27" s="12" t="s">
        <v>19</v>
      </c>
      <c r="AA27" s="2" t="s">
        <v>3</v>
      </c>
      <c r="AB27" s="16">
        <v>13000</v>
      </c>
      <c r="AC27" s="5"/>
      <c r="AF27" s="12" t="s">
        <v>19</v>
      </c>
      <c r="AG27" s="2" t="s">
        <v>3</v>
      </c>
      <c r="AH27" s="16">
        <v>13000</v>
      </c>
      <c r="AI27" s="5"/>
    </row>
    <row r="28" spans="1:35" ht="14.25" customHeight="1" x14ac:dyDescent="0.35">
      <c r="A28" s="11"/>
      <c r="B28" s="12" t="s">
        <v>22</v>
      </c>
      <c r="C28" s="2" t="s">
        <v>3</v>
      </c>
      <c r="D28" s="16">
        <v>0</v>
      </c>
      <c r="E28" s="5"/>
      <c r="H28" s="12" t="s">
        <v>22</v>
      </c>
      <c r="I28" s="2" t="s">
        <v>3</v>
      </c>
      <c r="J28" s="16">
        <v>30000</v>
      </c>
      <c r="K28" s="5"/>
      <c r="L28" s="25"/>
      <c r="M28" s="25"/>
      <c r="N28" s="12" t="s">
        <v>22</v>
      </c>
      <c r="O28" s="2" t="s">
        <v>3</v>
      </c>
      <c r="P28" s="16">
        <v>45000</v>
      </c>
      <c r="Q28" s="5"/>
      <c r="T28" s="12" t="s">
        <v>22</v>
      </c>
      <c r="U28" s="2" t="s">
        <v>3</v>
      </c>
      <c r="V28" s="16">
        <v>72000</v>
      </c>
      <c r="W28" s="5"/>
      <c r="Z28" s="12" t="s">
        <v>22</v>
      </c>
      <c r="AA28" s="2" t="s">
        <v>3</v>
      </c>
      <c r="AB28" s="16">
        <v>102000</v>
      </c>
      <c r="AC28" s="5"/>
      <c r="AF28" s="12" t="s">
        <v>22</v>
      </c>
      <c r="AG28" s="2" t="s">
        <v>3</v>
      </c>
      <c r="AH28" s="16">
        <v>102000</v>
      </c>
      <c r="AI28" s="5"/>
    </row>
    <row r="29" spans="1:35" ht="14.25" customHeight="1" x14ac:dyDescent="0.35">
      <c r="A29" s="11"/>
      <c r="B29" s="19" t="s">
        <v>30</v>
      </c>
      <c r="C29" s="2" t="s">
        <v>3</v>
      </c>
      <c r="D29" s="16">
        <v>0</v>
      </c>
      <c r="E29" s="5"/>
      <c r="H29" s="19" t="s">
        <v>30</v>
      </c>
      <c r="I29" s="2" t="s">
        <v>3</v>
      </c>
      <c r="J29" s="16">
        <v>0</v>
      </c>
      <c r="K29" s="5"/>
      <c r="L29" s="25"/>
      <c r="M29" s="25"/>
      <c r="N29" s="19" t="s">
        <v>30</v>
      </c>
      <c r="O29" s="2" t="s">
        <v>3</v>
      </c>
      <c r="P29" s="16">
        <v>0</v>
      </c>
      <c r="Q29" s="5"/>
      <c r="T29" s="19" t="s">
        <v>30</v>
      </c>
      <c r="U29" s="2" t="s">
        <v>3</v>
      </c>
      <c r="V29" s="16">
        <v>0</v>
      </c>
      <c r="W29" s="5"/>
      <c r="Z29" s="19" t="s">
        <v>30</v>
      </c>
      <c r="AA29" s="2" t="s">
        <v>3</v>
      </c>
      <c r="AB29" s="16">
        <v>0</v>
      </c>
      <c r="AC29" s="5"/>
      <c r="AF29" s="19" t="s">
        <v>30</v>
      </c>
      <c r="AG29" s="2" t="s">
        <v>3</v>
      </c>
      <c r="AH29" s="16">
        <v>10000</v>
      </c>
      <c r="AI29" s="5"/>
    </row>
    <row r="30" spans="1:35" ht="14.25" customHeight="1" x14ac:dyDescent="0.35">
      <c r="A30" s="11"/>
      <c r="B30" s="12" t="s">
        <v>20</v>
      </c>
      <c r="C30" s="2" t="s">
        <v>3</v>
      </c>
      <c r="D30" s="16">
        <v>233836</v>
      </c>
      <c r="E30" s="6"/>
      <c r="H30" s="12" t="s">
        <v>20</v>
      </c>
      <c r="I30" s="2" t="s">
        <v>3</v>
      </c>
      <c r="J30" s="16">
        <v>243000</v>
      </c>
      <c r="K30" s="32"/>
      <c r="L30" s="25"/>
      <c r="M30" s="25"/>
      <c r="N30" s="12" t="s">
        <v>20</v>
      </c>
      <c r="O30" s="2" t="s">
        <v>3</v>
      </c>
      <c r="P30" s="16">
        <v>243000</v>
      </c>
      <c r="Q30" s="32"/>
      <c r="T30" s="12" t="s">
        <v>20</v>
      </c>
      <c r="U30" s="2" t="s">
        <v>3</v>
      </c>
      <c r="V30" s="16">
        <v>243000</v>
      </c>
      <c r="W30" s="32"/>
      <c r="Z30" s="12" t="s">
        <v>20</v>
      </c>
      <c r="AA30" s="2" t="s">
        <v>3</v>
      </c>
      <c r="AB30" s="16">
        <v>260500</v>
      </c>
      <c r="AC30" s="32"/>
      <c r="AF30" s="12" t="s">
        <v>20</v>
      </c>
      <c r="AG30" s="2" t="s">
        <v>3</v>
      </c>
      <c r="AH30" s="16">
        <v>288500</v>
      </c>
      <c r="AI30" s="32"/>
    </row>
    <row r="31" spans="1:35" ht="14.25" customHeight="1" x14ac:dyDescent="0.35">
      <c r="A31" s="11"/>
      <c r="B31" s="12" t="s">
        <v>2</v>
      </c>
      <c r="C31" s="2" t="s">
        <v>3</v>
      </c>
      <c r="D31" s="17">
        <f>SUM(D25:D30)</f>
        <v>317255</v>
      </c>
      <c r="E31" s="9"/>
      <c r="H31" s="12" t="s">
        <v>2</v>
      </c>
      <c r="I31" s="2" t="s">
        <v>3</v>
      </c>
      <c r="J31" s="17">
        <f>SUM(J25:J30)</f>
        <v>358000</v>
      </c>
      <c r="K31" s="33"/>
      <c r="L31" s="25"/>
      <c r="M31" s="25"/>
      <c r="N31" s="12" t="s">
        <v>2</v>
      </c>
      <c r="O31" s="2" t="s">
        <v>3</v>
      </c>
      <c r="P31" s="17">
        <f>SUM(P25:P30)</f>
        <v>373000</v>
      </c>
      <c r="Q31" s="33"/>
      <c r="T31" s="12" t="s">
        <v>2</v>
      </c>
      <c r="U31" s="2" t="s">
        <v>3</v>
      </c>
      <c r="V31" s="17">
        <f>SUM(V25:V30)</f>
        <v>400000</v>
      </c>
      <c r="W31" s="33"/>
      <c r="Z31" s="12" t="s">
        <v>2</v>
      </c>
      <c r="AA31" s="2" t="s">
        <v>3</v>
      </c>
      <c r="AB31" s="17">
        <f>SUM(AB25:AB30)</f>
        <v>447500</v>
      </c>
      <c r="AC31" s="33"/>
      <c r="AF31" s="12" t="s">
        <v>2</v>
      </c>
      <c r="AG31" s="2" t="s">
        <v>3</v>
      </c>
      <c r="AH31" s="17">
        <f>SUM(AH25:AH30)</f>
        <v>485500</v>
      </c>
      <c r="AI31" s="33"/>
    </row>
    <row r="32" spans="1:35" x14ac:dyDescent="0.3">
      <c r="A32" s="11"/>
      <c r="B32" s="8" t="s">
        <v>7</v>
      </c>
      <c r="C32" s="2" t="s">
        <v>8</v>
      </c>
      <c r="D32" s="30">
        <v>108000</v>
      </c>
      <c r="E32" s="10"/>
      <c r="H32" s="8" t="s">
        <v>7</v>
      </c>
      <c r="I32" s="2" t="s">
        <v>8</v>
      </c>
      <c r="J32" s="30">
        <v>120000</v>
      </c>
      <c r="K32" s="34"/>
      <c r="N32" s="8" t="s">
        <v>7</v>
      </c>
      <c r="O32" s="2" t="s">
        <v>8</v>
      </c>
      <c r="P32" s="30">
        <v>130000</v>
      </c>
      <c r="Q32" s="34"/>
      <c r="T32" s="8" t="s">
        <v>7</v>
      </c>
      <c r="U32" s="2" t="s">
        <v>8</v>
      </c>
      <c r="V32" s="30">
        <v>140000</v>
      </c>
      <c r="W32" s="34"/>
      <c r="Z32" s="8" t="s">
        <v>7</v>
      </c>
      <c r="AA32" s="2" t="s">
        <v>8</v>
      </c>
      <c r="AB32" s="30">
        <v>150000</v>
      </c>
      <c r="AC32" s="34"/>
      <c r="AF32" s="8" t="s">
        <v>7</v>
      </c>
      <c r="AG32" s="2" t="s">
        <v>8</v>
      </c>
      <c r="AH32" s="30">
        <v>160000</v>
      </c>
      <c r="AI32" s="34"/>
    </row>
    <row r="33" spans="1:35" ht="24" x14ac:dyDescent="0.3">
      <c r="A33" s="11"/>
      <c r="B33" s="13" t="s">
        <v>9</v>
      </c>
      <c r="C33" s="7" t="s">
        <v>0</v>
      </c>
      <c r="D33" s="35">
        <f>(D32)/D31</f>
        <v>0.34042016674284092</v>
      </c>
      <c r="E33" s="14">
        <f>D33*D31</f>
        <v>108000</v>
      </c>
      <c r="H33" s="13" t="s">
        <v>9</v>
      </c>
      <c r="I33" s="7" t="s">
        <v>0</v>
      </c>
      <c r="J33" s="35">
        <f>(J32)/J31</f>
        <v>0.33519553072625696</v>
      </c>
      <c r="K33" s="14">
        <f>J33*J31</f>
        <v>119999.99999999999</v>
      </c>
      <c r="N33" s="13" t="s">
        <v>9</v>
      </c>
      <c r="O33" s="7" t="s">
        <v>0</v>
      </c>
      <c r="P33" s="35">
        <f>(P32)/P31</f>
        <v>0.34852546916890081</v>
      </c>
      <c r="Q33" s="14">
        <f>P33*P31</f>
        <v>130000</v>
      </c>
      <c r="R33" s="24"/>
      <c r="S33" s="24"/>
      <c r="T33" s="13" t="s">
        <v>9</v>
      </c>
      <c r="U33" s="7" t="s">
        <v>0</v>
      </c>
      <c r="V33" s="35">
        <f>(V32)/V31</f>
        <v>0.35</v>
      </c>
      <c r="W33" s="14">
        <f>V33*V31</f>
        <v>140000</v>
      </c>
      <c r="X33" s="24"/>
      <c r="Z33" s="13" t="s">
        <v>9</v>
      </c>
      <c r="AA33" s="7" t="s">
        <v>0</v>
      </c>
      <c r="AB33" s="35">
        <f>(AB32)/AB31</f>
        <v>0.33519553072625696</v>
      </c>
      <c r="AC33" s="14">
        <f>AB33*AB31</f>
        <v>150000</v>
      </c>
      <c r="AF33" s="13" t="s">
        <v>9</v>
      </c>
      <c r="AG33" s="7" t="s">
        <v>0</v>
      </c>
      <c r="AH33" s="35">
        <f>(AH32)/AH31</f>
        <v>0.32955715756951598</v>
      </c>
      <c r="AI33" s="14">
        <f>AH33*AH31</f>
        <v>160000</v>
      </c>
    </row>
    <row r="34" spans="1:35" ht="13" x14ac:dyDescent="0.3"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Z34" s="24"/>
      <c r="AA34" s="24"/>
      <c r="AB34" s="24"/>
      <c r="AC34" s="24"/>
      <c r="AF34" s="24"/>
      <c r="AG34" s="24"/>
      <c r="AH34" s="24"/>
      <c r="AI34" s="24"/>
    </row>
    <row r="35" spans="1:35" ht="13" x14ac:dyDescent="0.3"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Z35" s="24"/>
      <c r="AA35" s="24"/>
      <c r="AB35" s="24"/>
      <c r="AC35" s="24"/>
      <c r="AF35" s="24"/>
      <c r="AG35" s="24"/>
      <c r="AH35" s="24"/>
      <c r="AI35" s="24"/>
    </row>
    <row r="36" spans="1:35" ht="13" x14ac:dyDescent="0.3">
      <c r="H36" s="24"/>
      <c r="I36" s="24"/>
      <c r="J36" s="24"/>
      <c r="K36" s="24"/>
      <c r="L36" s="24"/>
      <c r="M36" s="24"/>
      <c r="N36" s="24"/>
      <c r="O36" s="24"/>
      <c r="P36" s="24"/>
      <c r="Q36" s="24"/>
      <c r="T36" s="24"/>
      <c r="U36" s="24"/>
      <c r="V36" s="24"/>
      <c r="W36" s="24"/>
      <c r="Z36" s="24"/>
      <c r="AA36" s="24"/>
      <c r="AB36" s="24"/>
      <c r="AC36" s="24"/>
      <c r="AF36" s="24"/>
      <c r="AG36" s="24"/>
      <c r="AH36" s="24"/>
      <c r="AI36" s="24"/>
    </row>
    <row r="38" spans="1:35" ht="13" x14ac:dyDescent="0.3">
      <c r="H38" s="24"/>
      <c r="I38" s="24"/>
      <c r="J38" s="24"/>
      <c r="K38" s="24"/>
      <c r="L38" s="24"/>
      <c r="M38" s="24"/>
      <c r="N38" s="24"/>
      <c r="O38" s="24"/>
      <c r="P38" s="24"/>
      <c r="Q38" s="24"/>
      <c r="T38" s="24"/>
      <c r="U38" s="24"/>
      <c r="V38" s="24"/>
      <c r="W38" s="24"/>
      <c r="Z38" s="24"/>
      <c r="AA38" s="24"/>
      <c r="AB38" s="24"/>
      <c r="AC38" s="24"/>
      <c r="AF38" s="24"/>
      <c r="AG38" s="24"/>
      <c r="AH38" s="24"/>
      <c r="AI38" s="24"/>
    </row>
  </sheetData>
  <conditionalFormatting sqref="E8:E13">
    <cfRule type="expression" dxfId="47" priority="69" stopIfTrue="1">
      <formula>E$5=1</formula>
    </cfRule>
    <cfRule type="expression" dxfId="46" priority="70" stopIfTrue="1">
      <formula>E$5=2</formula>
    </cfRule>
  </conditionalFormatting>
  <conditionalFormatting sqref="D8:D12">
    <cfRule type="expression" dxfId="45" priority="67" stopIfTrue="1">
      <formula>D$5=1</formula>
    </cfRule>
    <cfRule type="expression" dxfId="44" priority="68" stopIfTrue="1">
      <formula>D$5=2</formula>
    </cfRule>
  </conditionalFormatting>
  <conditionalFormatting sqref="D25:D29">
    <cfRule type="expression" dxfId="43" priority="49" stopIfTrue="1">
      <formula>D$1=1</formula>
    </cfRule>
    <cfRule type="expression" dxfId="42" priority="50" stopIfTrue="1">
      <formula>D$1=2</formula>
    </cfRule>
  </conditionalFormatting>
  <conditionalFormatting sqref="E25:E29">
    <cfRule type="expression" dxfId="41" priority="51" stopIfTrue="1">
      <formula>E$1=1</formula>
    </cfRule>
    <cfRule type="expression" dxfId="40" priority="52" stopIfTrue="1">
      <formula>E$1=2</formula>
    </cfRule>
  </conditionalFormatting>
  <conditionalFormatting sqref="K8:K13">
    <cfRule type="expression" dxfId="39" priority="39" stopIfTrue="1">
      <formula>K$5=1</formula>
    </cfRule>
    <cfRule type="expression" dxfId="38" priority="40" stopIfTrue="1">
      <formula>K$5=2</formula>
    </cfRule>
  </conditionalFormatting>
  <conditionalFormatting sqref="J8:J12">
    <cfRule type="expression" dxfId="37" priority="37" stopIfTrue="1">
      <formula>J$5=1</formula>
    </cfRule>
    <cfRule type="expression" dxfId="36" priority="38" stopIfTrue="1">
      <formula>J$5=2</formula>
    </cfRule>
  </conditionalFormatting>
  <conditionalFormatting sqref="J25:J29">
    <cfRule type="expression" dxfId="35" priority="33" stopIfTrue="1">
      <formula>J$1=1</formula>
    </cfRule>
    <cfRule type="expression" dxfId="34" priority="34" stopIfTrue="1">
      <formula>J$1=2</formula>
    </cfRule>
  </conditionalFormatting>
  <conditionalFormatting sqref="K25:K29">
    <cfRule type="expression" dxfId="33" priority="35" stopIfTrue="1">
      <formula>K$1=1</formula>
    </cfRule>
    <cfRule type="expression" dxfId="32" priority="36" stopIfTrue="1">
      <formula>K$1=2</formula>
    </cfRule>
  </conditionalFormatting>
  <conditionalFormatting sqref="Q8:Q13">
    <cfRule type="expression" dxfId="31" priority="31" stopIfTrue="1">
      <formula>Q$5=1</formula>
    </cfRule>
    <cfRule type="expression" dxfId="30" priority="32" stopIfTrue="1">
      <formula>Q$5=2</formula>
    </cfRule>
  </conditionalFormatting>
  <conditionalFormatting sqref="P8:P12">
    <cfRule type="expression" dxfId="29" priority="29" stopIfTrue="1">
      <formula>P$5=1</formula>
    </cfRule>
    <cfRule type="expression" dxfId="28" priority="30" stopIfTrue="1">
      <formula>P$5=2</formula>
    </cfRule>
  </conditionalFormatting>
  <conditionalFormatting sqref="P25:P29">
    <cfRule type="expression" dxfId="27" priority="25" stopIfTrue="1">
      <formula>P$1=1</formula>
    </cfRule>
    <cfRule type="expression" dxfId="26" priority="26" stopIfTrue="1">
      <formula>P$1=2</formula>
    </cfRule>
  </conditionalFormatting>
  <conditionalFormatting sqref="Q25:Q29">
    <cfRule type="expression" dxfId="25" priority="27" stopIfTrue="1">
      <formula>Q$1=1</formula>
    </cfRule>
    <cfRule type="expression" dxfId="24" priority="28" stopIfTrue="1">
      <formula>Q$1=2</formula>
    </cfRule>
  </conditionalFormatting>
  <conditionalFormatting sqref="W8:W13">
    <cfRule type="expression" dxfId="23" priority="23" stopIfTrue="1">
      <formula>W$5=1</formula>
    </cfRule>
    <cfRule type="expression" dxfId="22" priority="24" stopIfTrue="1">
      <formula>W$5=2</formula>
    </cfRule>
  </conditionalFormatting>
  <conditionalFormatting sqref="V8:V12">
    <cfRule type="expression" dxfId="21" priority="21" stopIfTrue="1">
      <formula>V$5=1</formula>
    </cfRule>
    <cfRule type="expression" dxfId="20" priority="22" stopIfTrue="1">
      <formula>V$5=2</formula>
    </cfRule>
  </conditionalFormatting>
  <conditionalFormatting sqref="V25:V29">
    <cfRule type="expression" dxfId="19" priority="17" stopIfTrue="1">
      <formula>V$1=1</formula>
    </cfRule>
    <cfRule type="expression" dxfId="18" priority="18" stopIfTrue="1">
      <formula>V$1=2</formula>
    </cfRule>
  </conditionalFormatting>
  <conditionalFormatting sqref="W25:W29">
    <cfRule type="expression" dxfId="17" priority="19" stopIfTrue="1">
      <formula>W$1=1</formula>
    </cfRule>
    <cfRule type="expression" dxfId="16" priority="20" stopIfTrue="1">
      <formula>W$1=2</formula>
    </cfRule>
  </conditionalFormatting>
  <conditionalFormatting sqref="AC8:AC13">
    <cfRule type="expression" dxfId="15" priority="15" stopIfTrue="1">
      <formula>AC$5=1</formula>
    </cfRule>
    <cfRule type="expression" dxfId="14" priority="16" stopIfTrue="1">
      <formula>AC$5=2</formula>
    </cfRule>
  </conditionalFormatting>
  <conditionalFormatting sqref="AB8:AB12">
    <cfRule type="expression" dxfId="13" priority="13" stopIfTrue="1">
      <formula>AB$5=1</formula>
    </cfRule>
    <cfRule type="expression" dxfId="12" priority="14" stopIfTrue="1">
      <formula>AB$5=2</formula>
    </cfRule>
  </conditionalFormatting>
  <conditionalFormatting sqref="AB25:AB29">
    <cfRule type="expression" dxfId="11" priority="9" stopIfTrue="1">
      <formula>AB$1=1</formula>
    </cfRule>
    <cfRule type="expression" dxfId="10" priority="10" stopIfTrue="1">
      <formula>AB$1=2</formula>
    </cfRule>
  </conditionalFormatting>
  <conditionalFormatting sqref="AC25:AC29">
    <cfRule type="expression" dxfId="9" priority="11" stopIfTrue="1">
      <formula>AC$1=1</formula>
    </cfRule>
    <cfRule type="expression" dxfId="8" priority="12" stopIfTrue="1">
      <formula>AC$1=2</formula>
    </cfRule>
  </conditionalFormatting>
  <conditionalFormatting sqref="AI8:AI13">
    <cfRule type="expression" dxfId="7" priority="7" stopIfTrue="1">
      <formula>AI$5=1</formula>
    </cfRule>
    <cfRule type="expression" dxfId="6" priority="8" stopIfTrue="1">
      <formula>AI$5=2</formula>
    </cfRule>
  </conditionalFormatting>
  <conditionalFormatting sqref="AH8:AH12">
    <cfRule type="expression" dxfId="5" priority="5" stopIfTrue="1">
      <formula>AH$5=1</formula>
    </cfRule>
    <cfRule type="expression" dxfId="4" priority="6" stopIfTrue="1">
      <formula>AH$5=2</formula>
    </cfRule>
  </conditionalFormatting>
  <conditionalFormatting sqref="AH25:AH29">
    <cfRule type="expression" dxfId="3" priority="1" stopIfTrue="1">
      <formula>AH$1=1</formula>
    </cfRule>
    <cfRule type="expression" dxfId="2" priority="2" stopIfTrue="1">
      <formula>AH$1=2</formula>
    </cfRule>
  </conditionalFormatting>
  <conditionalFormatting sqref="AI25:AI29">
    <cfRule type="expression" dxfId="1" priority="3" stopIfTrue="1">
      <formula>AI$1=1</formula>
    </cfRule>
    <cfRule type="expression" dxfId="0" priority="4" stopIfTrue="1">
      <formula>AI$1=2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2022 OPAVA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</dc:creator>
  <cp:lastModifiedBy>tomas</cp:lastModifiedBy>
  <cp:lastPrinted>2022-05-17T09:36:32Z</cp:lastPrinted>
  <dcterms:created xsi:type="dcterms:W3CDTF">2018-03-21T18:52:35Z</dcterms:created>
  <dcterms:modified xsi:type="dcterms:W3CDTF">2023-01-03T08:42:27Z</dcterms:modified>
</cp:coreProperties>
</file>